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i\Profili\b074402\Documents\"/>
    </mc:Choice>
  </mc:AlternateContent>
  <bookViews>
    <workbookView xWindow="0" yWindow="0" windowWidth="19200" windowHeight="7050" tabRatio="68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81" i="1"/>
  <c r="F76" i="1"/>
  <c r="E76" i="1"/>
  <c r="F75" i="1"/>
  <c r="E75" i="1"/>
  <c r="F74" i="1"/>
  <c r="E74" i="1"/>
  <c r="F73" i="1"/>
  <c r="E73" i="1"/>
  <c r="F72" i="1"/>
  <c r="E72" i="1"/>
  <c r="F70" i="1"/>
  <c r="E70" i="1"/>
  <c r="F69" i="1"/>
  <c r="E69" i="1"/>
  <c r="F68" i="1"/>
  <c r="E68" i="1"/>
  <c r="F67" i="1"/>
  <c r="E67" i="1"/>
  <c r="F71" i="1"/>
  <c r="E71" i="1"/>
  <c r="F66" i="1"/>
  <c r="E66" i="1"/>
  <c r="F65" i="1"/>
  <c r="E65" i="1"/>
</calcChain>
</file>

<file path=xl/sharedStrings.xml><?xml version="1.0" encoding="utf-8"?>
<sst xmlns="http://schemas.openxmlformats.org/spreadsheetml/2006/main" count="76" uniqueCount="50">
  <si>
    <t>FRIULI VEN. GIULIA</t>
  </si>
  <si>
    <t>LAZIO</t>
  </si>
  <si>
    <t>TRENTO</t>
  </si>
  <si>
    <t>LIGURIA</t>
  </si>
  <si>
    <t>VAL D'AOSTA</t>
  </si>
  <si>
    <t xml:space="preserve">UMBRIA </t>
  </si>
  <si>
    <t>PIEMONTE</t>
  </si>
  <si>
    <t xml:space="preserve">MARCHE </t>
  </si>
  <si>
    <t>LOMBARDIA</t>
  </si>
  <si>
    <t xml:space="preserve">VENETO </t>
  </si>
  <si>
    <t>EMILIA ROMAGNA</t>
  </si>
  <si>
    <t xml:space="preserve">SARDEGNA </t>
  </si>
  <si>
    <t>TOSCANA</t>
  </si>
  <si>
    <t xml:space="preserve">ABRUZZO </t>
  </si>
  <si>
    <t xml:space="preserve">BOLZANO </t>
  </si>
  <si>
    <t xml:space="preserve">SICILIA </t>
  </si>
  <si>
    <t xml:space="preserve">PUGLIA </t>
  </si>
  <si>
    <t>CALABRIA</t>
  </si>
  <si>
    <t>BASILICATA</t>
  </si>
  <si>
    <t>CAMPANIA</t>
  </si>
  <si>
    <t>MOLISE</t>
  </si>
  <si>
    <t>TASSO VARIAZIONE % ANNUO PRESTITI PER REGIONE</t>
  </si>
  <si>
    <t>A IMPRESE (DATO AL 30.9.23)</t>
  </si>
  <si>
    <t>A FAMIGLIE (DATO AL 30.9.23)</t>
  </si>
  <si>
    <t>ITALIA</t>
  </si>
  <si>
    <t>IMPRESE</t>
  </si>
  <si>
    <t xml:space="preserve">piccole IMPRESE </t>
  </si>
  <si>
    <t xml:space="preserve"> FAMIGLIE</t>
  </si>
  <si>
    <t>TASSO% VARIAZIONE PRESTITI AL 30/9/23</t>
  </si>
  <si>
    <t>PRESTITI  ALLE FAMIGLIE PER ACQUISTO ABITAZIONE</t>
  </si>
  <si>
    <t>DATI AL 30.9.23/22</t>
  </si>
  <si>
    <t>NUOVI CONTRATTI</t>
  </si>
  <si>
    <t>SURROGHE</t>
  </si>
  <si>
    <t xml:space="preserve">ITALIA </t>
  </si>
  <si>
    <t>massa carrara</t>
  </si>
  <si>
    <t>lucca</t>
  </si>
  <si>
    <t>pisa</t>
  </si>
  <si>
    <t>livorno</t>
  </si>
  <si>
    <t>grosseto</t>
  </si>
  <si>
    <t>pistoia</t>
  </si>
  <si>
    <t>prato</t>
  </si>
  <si>
    <t>firenze</t>
  </si>
  <si>
    <t>arezzo</t>
  </si>
  <si>
    <t>siena</t>
  </si>
  <si>
    <t>VAR ANNUA CONTRATTI</t>
  </si>
  <si>
    <t>VAR ANNUA SURROGHE</t>
  </si>
  <si>
    <t>VARIAZIONE % ANNUA</t>
  </si>
  <si>
    <t>FLUSSO NUOVE SOFFERENZE RETTIFICATE*</t>
  </si>
  <si>
    <t xml:space="preserve">
- in sofferenza da un intermediario e tra gli sconfinamenti dall’unico altro intermediario esposto
- in sofferenza da un intermediario e l’importo della sofferenza è almeno il 70 per cento dell’esposizione complessiva verso il sistema finanziario o vi siano sconfinamenti pari o superiori al 10 per cento
- in sofferenza da almeno due intermediari per importi pari o superiori al 10 per cento del credito</t>
  </si>
  <si>
    <t>ELABORAZIONE SU DATI BANKITALIA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</si>
</sst>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/>
    <xf numFmtId="43" fontId="0" fillId="0" borderId="1" xfId="1" applyFont="1" applyBorder="1"/>
    <xf numFmtId="2" fontId="0" fillId="0" borderId="1" xfId="0" applyNumberFormat="1" applyBorder="1"/>
    <xf numFmtId="43" fontId="1" fillId="0" borderId="1" xfId="1" applyFont="1" applyBorder="1"/>
    <xf numFmtId="2" fontId="0" fillId="0" borderId="1" xfId="0" applyNumberFormat="1" applyFont="1" applyBorder="1"/>
    <xf numFmtId="0" fontId="2" fillId="0" borderId="1" xfId="0" applyFont="1" applyBorder="1"/>
    <xf numFmtId="14" fontId="2" fillId="0" borderId="1" xfId="0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A2" sqref="A2"/>
    </sheetView>
  </sheetViews>
  <sheetFormatPr defaultRowHeight="14.5" x14ac:dyDescent="0.35"/>
  <cols>
    <col min="2" max="2" width="16.54296875" customWidth="1"/>
    <col min="3" max="3" width="22.1796875" customWidth="1"/>
    <col min="4" max="4" width="19.81640625" customWidth="1"/>
    <col min="5" max="5" width="21.08984375" bestFit="1" customWidth="1"/>
    <col min="6" max="6" width="17.81640625" customWidth="1"/>
    <col min="7" max="7" width="18.7265625" bestFit="1" customWidth="1"/>
  </cols>
  <sheetData>
    <row r="1" spans="1:3" x14ac:dyDescent="0.35">
      <c r="A1" t="s">
        <v>49</v>
      </c>
    </row>
    <row r="3" spans="1:3" x14ac:dyDescent="0.35">
      <c r="B3" s="3" t="s">
        <v>21</v>
      </c>
    </row>
    <row r="4" spans="1:3" x14ac:dyDescent="0.35">
      <c r="B4" s="3" t="s">
        <v>22</v>
      </c>
    </row>
    <row r="5" spans="1:3" ht="11" customHeight="1" x14ac:dyDescent="0.35"/>
    <row r="6" spans="1:3" x14ac:dyDescent="0.35">
      <c r="B6" s="2" t="s">
        <v>0</v>
      </c>
      <c r="C6" s="2">
        <v>-14.6</v>
      </c>
    </row>
    <row r="7" spans="1:3" x14ac:dyDescent="0.35">
      <c r="B7" s="2" t="s">
        <v>1</v>
      </c>
      <c r="C7" s="2">
        <v>-13.6</v>
      </c>
    </row>
    <row r="8" spans="1:3" x14ac:dyDescent="0.35">
      <c r="B8" s="2" t="s">
        <v>2</v>
      </c>
      <c r="C8" s="2">
        <v>-12.3</v>
      </c>
    </row>
    <row r="9" spans="1:3" x14ac:dyDescent="0.35">
      <c r="B9" s="2" t="s">
        <v>3</v>
      </c>
      <c r="C9" s="2">
        <v>-11</v>
      </c>
    </row>
    <row r="10" spans="1:3" x14ac:dyDescent="0.35">
      <c r="B10" s="2" t="s">
        <v>4</v>
      </c>
      <c r="C10" s="2">
        <v>-10.5</v>
      </c>
    </row>
    <row r="11" spans="1:3" x14ac:dyDescent="0.35">
      <c r="B11" s="2" t="s">
        <v>5</v>
      </c>
      <c r="C11" s="2">
        <v>-8.1999999999999993</v>
      </c>
    </row>
    <row r="12" spans="1:3" x14ac:dyDescent="0.35">
      <c r="B12" s="2" t="s">
        <v>6</v>
      </c>
      <c r="C12" s="2">
        <v>-7.7</v>
      </c>
    </row>
    <row r="13" spans="1:3" x14ac:dyDescent="0.35">
      <c r="B13" s="2" t="s">
        <v>7</v>
      </c>
      <c r="C13" s="2">
        <v>-7.4</v>
      </c>
    </row>
    <row r="14" spans="1:3" x14ac:dyDescent="0.35">
      <c r="B14" s="2" t="s">
        <v>8</v>
      </c>
      <c r="C14" s="2">
        <v>-6.1</v>
      </c>
    </row>
    <row r="15" spans="1:3" x14ac:dyDescent="0.35">
      <c r="B15" s="2" t="s">
        <v>9</v>
      </c>
      <c r="C15" s="2">
        <v>-5.9</v>
      </c>
    </row>
    <row r="16" spans="1:3" x14ac:dyDescent="0.35">
      <c r="B16" s="2" t="s">
        <v>10</v>
      </c>
      <c r="C16" s="2">
        <v>-5.8</v>
      </c>
    </row>
    <row r="17" spans="2:3" x14ac:dyDescent="0.35">
      <c r="B17" s="2" t="s">
        <v>11</v>
      </c>
      <c r="C17" s="2">
        <v>-5.5</v>
      </c>
    </row>
    <row r="18" spans="2:3" x14ac:dyDescent="0.35">
      <c r="B18" s="2" t="s">
        <v>12</v>
      </c>
      <c r="C18" s="2">
        <v>-4</v>
      </c>
    </row>
    <row r="19" spans="2:3" x14ac:dyDescent="0.35">
      <c r="B19" s="2" t="s">
        <v>13</v>
      </c>
      <c r="C19" s="2">
        <v>-3.6</v>
      </c>
    </row>
    <row r="20" spans="2:3" x14ac:dyDescent="0.35">
      <c r="B20" s="2" t="s">
        <v>14</v>
      </c>
      <c r="C20" s="2">
        <v>-3.5</v>
      </c>
    </row>
    <row r="21" spans="2:3" x14ac:dyDescent="0.35">
      <c r="B21" s="2" t="s">
        <v>15</v>
      </c>
      <c r="C21" s="2">
        <v>-2.4</v>
      </c>
    </row>
    <row r="22" spans="2:3" x14ac:dyDescent="0.35">
      <c r="B22" s="2" t="s">
        <v>16</v>
      </c>
      <c r="C22" s="2">
        <v>-2.2999999999999998</v>
      </c>
    </row>
    <row r="23" spans="2:3" x14ac:dyDescent="0.35">
      <c r="B23" s="2" t="s">
        <v>17</v>
      </c>
      <c r="C23" s="2">
        <v>-1.3</v>
      </c>
    </row>
    <row r="24" spans="2:3" x14ac:dyDescent="0.35">
      <c r="B24" s="2" t="s">
        <v>18</v>
      </c>
      <c r="C24" s="2">
        <v>-1.1000000000000001</v>
      </c>
    </row>
    <row r="25" spans="2:3" x14ac:dyDescent="0.35">
      <c r="B25" s="2" t="s">
        <v>19</v>
      </c>
      <c r="C25" s="2">
        <v>-0.5</v>
      </c>
    </row>
    <row r="26" spans="2:3" x14ac:dyDescent="0.35">
      <c r="B26" s="2" t="s">
        <v>20</v>
      </c>
      <c r="C26" s="2">
        <v>1.2</v>
      </c>
    </row>
    <row r="27" spans="2:3" ht="53.5" customHeight="1" x14ac:dyDescent="0.35"/>
    <row r="28" spans="2:3" x14ac:dyDescent="0.35">
      <c r="B28" s="3" t="s">
        <v>21</v>
      </c>
    </row>
    <row r="29" spans="2:3" x14ac:dyDescent="0.35">
      <c r="B29" s="3" t="s">
        <v>23</v>
      </c>
    </row>
    <row r="30" spans="2:3" x14ac:dyDescent="0.35">
      <c r="B30" s="2" t="s">
        <v>0</v>
      </c>
      <c r="C30" s="2">
        <v>-1</v>
      </c>
    </row>
    <row r="31" spans="2:3" x14ac:dyDescent="0.35">
      <c r="B31" s="2" t="s">
        <v>1</v>
      </c>
      <c r="C31" s="2">
        <v>0.2</v>
      </c>
    </row>
    <row r="32" spans="2:3" x14ac:dyDescent="0.35">
      <c r="B32" s="2" t="s">
        <v>2</v>
      </c>
      <c r="C32" s="2">
        <v>-2.9</v>
      </c>
    </row>
    <row r="33" spans="2:3" x14ac:dyDescent="0.35">
      <c r="B33" s="2" t="s">
        <v>3</v>
      </c>
      <c r="C33" s="2">
        <v>-1.4</v>
      </c>
    </row>
    <row r="34" spans="2:3" x14ac:dyDescent="0.35">
      <c r="B34" s="2" t="s">
        <v>4</v>
      </c>
      <c r="C34" s="2">
        <v>-2.2000000000000002</v>
      </c>
    </row>
    <row r="35" spans="2:3" x14ac:dyDescent="0.35">
      <c r="B35" s="2" t="s">
        <v>5</v>
      </c>
      <c r="C35" s="2">
        <v>-2.1</v>
      </c>
    </row>
    <row r="36" spans="2:3" x14ac:dyDescent="0.35">
      <c r="B36" s="2" t="s">
        <v>6</v>
      </c>
      <c r="C36" s="2">
        <v>-1.1000000000000001</v>
      </c>
    </row>
    <row r="37" spans="2:3" x14ac:dyDescent="0.35">
      <c r="B37" s="2" t="s">
        <v>7</v>
      </c>
      <c r="C37" s="2">
        <v>-2</v>
      </c>
    </row>
    <row r="38" spans="2:3" x14ac:dyDescent="0.35">
      <c r="B38" s="2" t="s">
        <v>8</v>
      </c>
      <c r="C38" s="2">
        <v>-0.3</v>
      </c>
    </row>
    <row r="39" spans="2:3" x14ac:dyDescent="0.35">
      <c r="B39" s="2" t="s">
        <v>9</v>
      </c>
      <c r="C39" s="2">
        <v>-1.4</v>
      </c>
    </row>
    <row r="40" spans="2:3" x14ac:dyDescent="0.35">
      <c r="B40" s="2" t="s">
        <v>10</v>
      </c>
      <c r="C40" s="2">
        <v>-0.2</v>
      </c>
    </row>
    <row r="41" spans="2:3" x14ac:dyDescent="0.35">
      <c r="B41" s="2" t="s">
        <v>11</v>
      </c>
      <c r="C41" s="2">
        <v>1</v>
      </c>
    </row>
    <row r="42" spans="2:3" x14ac:dyDescent="0.35">
      <c r="B42" s="2" t="s">
        <v>12</v>
      </c>
      <c r="C42" s="2">
        <v>0.2</v>
      </c>
    </row>
    <row r="43" spans="2:3" x14ac:dyDescent="0.35">
      <c r="B43" s="2" t="s">
        <v>13</v>
      </c>
      <c r="C43" s="2">
        <v>0</v>
      </c>
    </row>
    <row r="44" spans="2:3" x14ac:dyDescent="0.35">
      <c r="B44" s="2" t="s">
        <v>14</v>
      </c>
      <c r="C44" s="2">
        <v>-1</v>
      </c>
    </row>
    <row r="45" spans="2:3" x14ac:dyDescent="0.35">
      <c r="B45" s="2" t="s">
        <v>15</v>
      </c>
      <c r="C45" s="2">
        <v>0.7</v>
      </c>
    </row>
    <row r="46" spans="2:3" x14ac:dyDescent="0.35">
      <c r="B46" s="2" t="s">
        <v>16</v>
      </c>
      <c r="C46" s="2">
        <v>1.6</v>
      </c>
    </row>
    <row r="47" spans="2:3" x14ac:dyDescent="0.35">
      <c r="B47" s="2" t="s">
        <v>17</v>
      </c>
      <c r="C47" s="2">
        <v>0.9</v>
      </c>
    </row>
    <row r="48" spans="2:3" x14ac:dyDescent="0.35">
      <c r="B48" s="2" t="s">
        <v>18</v>
      </c>
      <c r="C48" s="2">
        <v>-0.2</v>
      </c>
    </row>
    <row r="49" spans="2:6" x14ac:dyDescent="0.35">
      <c r="B49" s="2" t="s">
        <v>19</v>
      </c>
      <c r="C49" s="2">
        <v>1.4</v>
      </c>
    </row>
    <row r="50" spans="2:6" x14ac:dyDescent="0.35">
      <c r="B50" s="2" t="s">
        <v>20</v>
      </c>
      <c r="C50" s="2">
        <v>-0.4</v>
      </c>
    </row>
    <row r="54" spans="2:6" x14ac:dyDescent="0.35">
      <c r="B54" s="3" t="s">
        <v>28</v>
      </c>
    </row>
    <row r="55" spans="2:6" ht="2" customHeight="1" x14ac:dyDescent="0.35"/>
    <row r="56" spans="2:6" x14ac:dyDescent="0.35">
      <c r="B56" s="8"/>
      <c r="C56" s="8" t="s">
        <v>25</v>
      </c>
      <c r="D56" s="8" t="s">
        <v>26</v>
      </c>
      <c r="E56" s="8" t="s">
        <v>27</v>
      </c>
    </row>
    <row r="57" spans="2:6" x14ac:dyDescent="0.35">
      <c r="B57" s="8" t="s">
        <v>24</v>
      </c>
      <c r="C57" s="2">
        <v>-6.7</v>
      </c>
      <c r="D57" s="2">
        <v>-7.6</v>
      </c>
      <c r="E57" s="2">
        <v>-0.2</v>
      </c>
    </row>
    <row r="58" spans="2:6" x14ac:dyDescent="0.35">
      <c r="B58" s="8" t="s">
        <v>12</v>
      </c>
      <c r="C58" s="2">
        <v>-4</v>
      </c>
      <c r="D58" s="2">
        <v>-7</v>
      </c>
      <c r="E58" s="2">
        <v>0.2</v>
      </c>
    </row>
    <row r="60" spans="2:6" ht="33.5" customHeight="1" x14ac:dyDescent="0.35"/>
    <row r="61" spans="2:6" x14ac:dyDescent="0.35">
      <c r="B61" s="3" t="s">
        <v>29</v>
      </c>
    </row>
    <row r="62" spans="2:6" x14ac:dyDescent="0.35">
      <c r="B62" s="3" t="s">
        <v>30</v>
      </c>
    </row>
    <row r="63" spans="2:6" ht="4.5" customHeight="1" x14ac:dyDescent="0.35"/>
    <row r="64" spans="2:6" x14ac:dyDescent="0.35">
      <c r="B64" s="8"/>
      <c r="C64" s="8" t="s">
        <v>31</v>
      </c>
      <c r="D64" s="8" t="s">
        <v>32</v>
      </c>
      <c r="E64" s="8" t="s">
        <v>44</v>
      </c>
      <c r="F64" s="8" t="s">
        <v>45</v>
      </c>
    </row>
    <row r="65" spans="2:6" x14ac:dyDescent="0.35">
      <c r="B65" s="8" t="s">
        <v>33</v>
      </c>
      <c r="C65" s="6">
        <v>8841030</v>
      </c>
      <c r="D65" s="6">
        <v>670025</v>
      </c>
      <c r="E65" s="7">
        <f>C65/12454403*100-100</f>
        <v>-29.012815788922197</v>
      </c>
      <c r="F65" s="7">
        <f>D65/167795*100-100</f>
        <v>299.31166006138443</v>
      </c>
    </row>
    <row r="66" spans="2:6" x14ac:dyDescent="0.35">
      <c r="B66" s="8" t="s">
        <v>12</v>
      </c>
      <c r="C66" s="6">
        <v>687203</v>
      </c>
      <c r="D66" s="6">
        <v>61656</v>
      </c>
      <c r="E66" s="7">
        <f>C66/960310*100-100</f>
        <v>-28.439462256979525</v>
      </c>
      <c r="F66" s="7">
        <f>D66/14162*100-100</f>
        <v>335.36223697217906</v>
      </c>
    </row>
    <row r="67" spans="2:6" x14ac:dyDescent="0.35">
      <c r="B67" s="8" t="s">
        <v>34</v>
      </c>
      <c r="C67" s="6">
        <v>22280</v>
      </c>
      <c r="D67" s="6">
        <v>1305</v>
      </c>
      <c r="E67" s="7">
        <f>C67/35439*100-100</f>
        <v>-37.131408899799659</v>
      </c>
      <c r="F67" s="7">
        <f>D67/401*100-100</f>
        <v>225.43640897755608</v>
      </c>
    </row>
    <row r="68" spans="2:6" x14ac:dyDescent="0.35">
      <c r="B68" s="8" t="s">
        <v>35</v>
      </c>
      <c r="C68" s="6">
        <v>89854</v>
      </c>
      <c r="D68" s="6">
        <v>6277</v>
      </c>
      <c r="E68" s="7">
        <f>C68/98188*100-100</f>
        <v>-8.4877989163645253</v>
      </c>
      <c r="F68" s="7">
        <f>D68/914*100-100</f>
        <v>586.76148796498899</v>
      </c>
    </row>
    <row r="69" spans="2:6" x14ac:dyDescent="0.35">
      <c r="B69" s="8" t="s">
        <v>36</v>
      </c>
      <c r="C69" s="6">
        <v>82648</v>
      </c>
      <c r="D69" s="6">
        <v>5378</v>
      </c>
      <c r="E69" s="7">
        <f>C69/111983*100-100</f>
        <v>-26.195940455247666</v>
      </c>
      <c r="F69" s="7">
        <f>D69/2297*100-100</f>
        <v>134.13147583804962</v>
      </c>
    </row>
    <row r="70" spans="2:6" x14ac:dyDescent="0.35">
      <c r="B70" s="8" t="s">
        <v>37</v>
      </c>
      <c r="C70" s="6">
        <v>66860</v>
      </c>
      <c r="D70" s="6">
        <v>6603</v>
      </c>
      <c r="E70" s="7">
        <f>C70/94135*100-100</f>
        <v>-28.974345355075158</v>
      </c>
      <c r="F70" s="7">
        <f>D70/870*100-100</f>
        <v>658.9655172413793</v>
      </c>
    </row>
    <row r="71" spans="2:6" x14ac:dyDescent="0.35">
      <c r="B71" s="8" t="s">
        <v>38</v>
      </c>
      <c r="C71" s="6">
        <v>32874</v>
      </c>
      <c r="D71" s="6">
        <v>6104</v>
      </c>
      <c r="E71" s="7">
        <f>C71/55042*100-100</f>
        <v>-40.274699320518877</v>
      </c>
      <c r="F71" s="7">
        <f>D71/470*100-100</f>
        <v>1198.7234042553191</v>
      </c>
    </row>
    <row r="72" spans="2:6" x14ac:dyDescent="0.35">
      <c r="B72" s="8" t="s">
        <v>39</v>
      </c>
      <c r="C72" s="6">
        <v>48596</v>
      </c>
      <c r="D72" s="6">
        <v>3796</v>
      </c>
      <c r="E72" s="7">
        <f>C72/64293*100-100</f>
        <v>-24.414788546186983</v>
      </c>
      <c r="F72" s="7">
        <f>D72/945*100-100</f>
        <v>301.69312169312167</v>
      </c>
    </row>
    <row r="73" spans="2:6" x14ac:dyDescent="0.35">
      <c r="B73" s="8" t="s">
        <v>40</v>
      </c>
      <c r="C73" s="6">
        <v>53227</v>
      </c>
      <c r="D73" s="6">
        <v>2919</v>
      </c>
      <c r="E73" s="7">
        <f>C73/66339*100-100</f>
        <v>-19.765145691071623</v>
      </c>
      <c r="F73" s="7">
        <f>D73/951*100-100</f>
        <v>206.94006309148267</v>
      </c>
    </row>
    <row r="74" spans="2:6" x14ac:dyDescent="0.35">
      <c r="B74" s="8" t="s">
        <v>41</v>
      </c>
      <c r="C74" s="6">
        <v>208907</v>
      </c>
      <c r="D74" s="6">
        <v>20484</v>
      </c>
      <c r="E74" s="7">
        <f>C74/313663*100-100</f>
        <v>-33.397627389905722</v>
      </c>
      <c r="F74" s="7">
        <f>D74/4846*100-100</f>
        <v>322.69913330581926</v>
      </c>
    </row>
    <row r="75" spans="2:6" x14ac:dyDescent="0.35">
      <c r="B75" s="8" t="s">
        <v>42</v>
      </c>
      <c r="C75" s="6">
        <v>39597</v>
      </c>
      <c r="D75" s="6">
        <v>4234</v>
      </c>
      <c r="E75" s="7">
        <f>C75/59034*100-100</f>
        <v>-32.925094013619272</v>
      </c>
      <c r="F75" s="7">
        <f>D75/1702*100-100</f>
        <v>148.76615746180963</v>
      </c>
    </row>
    <row r="76" spans="2:6" x14ac:dyDescent="0.35">
      <c r="B76" s="8" t="s">
        <v>43</v>
      </c>
      <c r="C76" s="6">
        <v>41786</v>
      </c>
      <c r="D76" s="6">
        <v>4556</v>
      </c>
      <c r="E76" s="7">
        <f>C76/62195*100-100</f>
        <v>-32.814534930460653</v>
      </c>
      <c r="F76" s="7">
        <f>D76/765*100-100</f>
        <v>495.55555555555554</v>
      </c>
    </row>
    <row r="79" spans="2:6" ht="34" customHeight="1" x14ac:dyDescent="0.35">
      <c r="B79" s="3" t="s">
        <v>47</v>
      </c>
    </row>
    <row r="80" spans="2:6" x14ac:dyDescent="0.35">
      <c r="B80" s="8"/>
      <c r="C80" s="9">
        <v>45199</v>
      </c>
      <c r="D80" s="9" t="s">
        <v>46</v>
      </c>
    </row>
    <row r="81" spans="2:4" x14ac:dyDescent="0.35">
      <c r="B81" s="8" t="s">
        <v>24</v>
      </c>
      <c r="C81" s="4">
        <v>1776204</v>
      </c>
      <c r="D81" s="5">
        <f>C81/1528598*100-100</f>
        <v>16.198241787572655</v>
      </c>
    </row>
    <row r="82" spans="2:4" x14ac:dyDescent="0.35">
      <c r="B82" s="8" t="s">
        <v>12</v>
      </c>
      <c r="C82" s="4">
        <v>122402</v>
      </c>
      <c r="D82" s="5">
        <f>C82/108740*100-100</f>
        <v>12.563913923119372</v>
      </c>
    </row>
    <row r="84" spans="2:4" ht="406" x14ac:dyDescent="0.35">
      <c r="B84" s="1" t="s">
        <v>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Cecchi</dc:creator>
  <cp:lastModifiedBy>Paolo Cecchi</cp:lastModifiedBy>
  <dcterms:created xsi:type="dcterms:W3CDTF">2024-01-08T08:22:15Z</dcterms:created>
  <dcterms:modified xsi:type="dcterms:W3CDTF">2024-01-08T10:44:25Z</dcterms:modified>
</cp:coreProperties>
</file>